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N:\Project\Secretaries\CA1\Jessica\!WIP_50172.01.300.535.000 Price Calcs\"/>
    </mc:Choice>
  </mc:AlternateContent>
  <bookViews>
    <workbookView xWindow="0" yWindow="0" windowWidth="28800" windowHeight="9345"/>
  </bookViews>
  <sheets>
    <sheet name="Supplemental File Data" sheetId="11" r:id="rId1"/>
    <sheet name="Hospital Summary File" sheetId="10" r:id="rId2"/>
    <sheet name="Episode Summary File" sheetId="12" r:id="rId3"/>
    <sheet name="Step I Trending Episodes" sheetId="1" r:id="rId4"/>
    <sheet name="Step II Capped Trended Episodes" sheetId="2" r:id="rId5"/>
    <sheet name="Step III Pooled Payments" sheetId="4" r:id="rId6"/>
    <sheet name="Step IV Updated Payments" sheetId="5" r:id="rId7"/>
    <sheet name="Step V Blended Payments" sheetId="6" r:id="rId8"/>
    <sheet name="Step VI Wage Factors" sheetId="7" r:id="rId9"/>
    <sheet name="Step VII Discounted Payments" sheetId="8" r:id="rId10"/>
    <sheet name="Target Prices" sheetId="13" r:id="rId11"/>
  </sheets>
  <definedNames>
    <definedName name="TitleRegion1.A2.A6.10">'Target Prices'!$A$2:$A$6</definedName>
    <definedName name="TitleRegion1.A2.A8.4">'Step I Trending Episodes'!$A$2:$A$8</definedName>
    <definedName name="TitleRegion1.A2.B3.6">'Step IV Updated Payments'!$A$2:$B$3</definedName>
    <definedName name="TitleRegion1.A2.B3.7">'Step V Blended Payments'!$A$2:$B$3</definedName>
    <definedName name="TitleRegion1.A2.B3.8">'Step VI Wage Factors'!$A$2:$B$3</definedName>
    <definedName name="TitleRegion1.A2.B3.9">'Step VII Discounted Payments'!$A$2:$B$3</definedName>
    <definedName name="TitleRegion1.A2.B8.5">'Step II Capped Trended Episodes'!$A$2:$B$8</definedName>
    <definedName name="TitleRegion1.A2.E6.2">'Hospital Summary File'!$A$2:$E$6</definedName>
    <definedName name="TitleRegion1.A2.I8.3">'Episode Summary File'!$A$2:$I$8</definedName>
    <definedName name="TitleRegion1.A2.L6.1">'Supplemental File Data'!$A$2:$L$6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B3" i="6"/>
  <c r="A3" i="4" l="1"/>
  <c r="B3" i="4" s="1"/>
  <c r="A3" i="7" l="1"/>
  <c r="A5" i="2"/>
  <c r="A8" i="2"/>
  <c r="B8" i="2" s="1"/>
  <c r="A7" i="2"/>
  <c r="A6" i="2"/>
  <c r="A4" i="2"/>
  <c r="B4" i="2" s="1"/>
  <c r="A3" i="2"/>
  <c r="B3" i="7" l="1"/>
  <c r="A3" i="8" s="1"/>
  <c r="B3" i="8" s="1"/>
  <c r="B6" i="2"/>
  <c r="B7" i="2"/>
  <c r="B5" i="2"/>
  <c r="B3" i="2"/>
  <c r="C3" i="4" l="1"/>
  <c r="A6" i="13"/>
  <c r="A5" i="13"/>
  <c r="A4" i="13"/>
  <c r="A3" i="13"/>
  <c r="A3" i="5" l="1"/>
  <c r="B3" i="5" s="1"/>
  <c r="A3" i="6" l="1"/>
</calcChain>
</file>

<file path=xl/sharedStrings.xml><?xml version="1.0" encoding="utf-8"?>
<sst xmlns="http://schemas.openxmlformats.org/spreadsheetml/2006/main" count="77" uniqueCount="51">
  <si>
    <t>EPI_ID</t>
  </si>
  <si>
    <t>BENE_SK</t>
  </si>
  <si>
    <t>CLM_HIC_NUM</t>
  </si>
  <si>
    <t>PROVIDER_CCN</t>
  </si>
  <si>
    <t>DRG_CD</t>
  </si>
  <si>
    <t>FRACTURE</t>
  </si>
  <si>
    <t>ANCHOR_BEG_DT</t>
  </si>
  <si>
    <t>ANCHOR_END_DT</t>
  </si>
  <si>
    <t>EPI_TOTAL</t>
  </si>
  <si>
    <t>CCN</t>
  </si>
  <si>
    <t>NAME</t>
  </si>
  <si>
    <t>DRG</t>
  </si>
  <si>
    <t>GROWTHFAC_2012</t>
  </si>
  <si>
    <t>GROWTHFAC_2013</t>
  </si>
  <si>
    <t>HIGHCOST</t>
  </si>
  <si>
    <t>FAC</t>
  </si>
  <si>
    <t>UPDATE_FACTOR_CCN</t>
  </si>
  <si>
    <t>REG_UP_PMT</t>
  </si>
  <si>
    <t>WAGE_FACTOR</t>
  </si>
  <si>
    <t>DISCOUNT</t>
  </si>
  <si>
    <t>SSS Hospital</t>
  </si>
  <si>
    <t>T_EPI_TOTAL</t>
  </si>
  <si>
    <t>CT_EPI_TOTAL</t>
  </si>
  <si>
    <t>HOSP_NAME</t>
  </si>
  <si>
    <t>COUNT_EPISODES</t>
  </si>
  <si>
    <t>AWEIGHT</t>
  </si>
  <si>
    <t>P_PMT</t>
  </si>
  <si>
    <t>UP_PMT</t>
  </si>
  <si>
    <t>N_ALL</t>
  </si>
  <si>
    <t>BUP_PMT</t>
  </si>
  <si>
    <t>WBUP_PMT</t>
  </si>
  <si>
    <t>DWBUP_PMT</t>
  </si>
  <si>
    <t>TARGET PRICE</t>
  </si>
  <si>
    <t>314216238D</t>
  </si>
  <si>
    <t>934598873A</t>
  </si>
  <si>
    <t>457902152A</t>
  </si>
  <si>
    <t>199654518A</t>
  </si>
  <si>
    <t>227240737A</t>
  </si>
  <si>
    <t>545771609A</t>
  </si>
  <si>
    <t>End of Worksheet</t>
  </si>
  <si>
    <t>Table 1. Supplemental (PRCR) File Data</t>
  </si>
  <si>
    <t>Table 2. Hospital Summary (HOSP) File</t>
  </si>
  <si>
    <t>Table 3. Episode Summary (EPI) File</t>
  </si>
  <si>
    <t>Table 4. Trended Episodes</t>
  </si>
  <si>
    <t>Table 5. Capped Trended Episode Payment</t>
  </si>
  <si>
    <t>Table 6. Pooled Payments</t>
  </si>
  <si>
    <t>Table 7. Updated Pooled Payment</t>
  </si>
  <si>
    <t>Table 8. Blended Updated Pooled Payment</t>
  </si>
  <si>
    <t>Table 9. Blended Updated Pooled Payment with Wage Factors</t>
  </si>
  <si>
    <t>Table 10. Discounted Payment</t>
  </si>
  <si>
    <t>Table 11. Target Price for Each DRG-Fracture Combination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</si>
</sst>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 Black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C6F7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 applyFill="1"/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2" borderId="0" xfId="0" applyFont="1" applyFill="1" applyAlignment="1">
      <alignment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1" fillId="0" borderId="1" xfId="0" applyFont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164" fontId="1" fillId="0" borderId="0" xfId="0" applyNumberFormat="1" applyFont="1" applyFill="1"/>
    <xf numFmtId="0" fontId="5" fillId="0" borderId="0" xfId="0" applyFont="1" applyFill="1"/>
    <xf numFmtId="164" fontId="1" fillId="0" borderId="1" xfId="0" applyNumberFormat="1" applyFont="1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C6F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Normal="100" workbookViewId="0">
      <selection sqref="A1:L1"/>
    </sheetView>
  </sheetViews>
  <sheetFormatPr defaultRowHeight="15" x14ac:dyDescent="0.25"/>
  <cols>
    <col min="1" max="1" width="8.7109375" customWidth="1"/>
    <col min="2" max="2" width="12.7109375" customWidth="1"/>
    <col min="3" max="3" width="6.85546875" customWidth="1"/>
    <col min="4" max="4" width="10.140625" customWidth="1"/>
    <col min="5" max="6" width="12.7109375" customWidth="1"/>
    <col min="7" max="7" width="10" bestFit="1" customWidth="1"/>
    <col min="8" max="8" width="8.7109375" customWidth="1"/>
    <col min="9" max="9" width="8.5703125" customWidth="1"/>
    <col min="10" max="10" width="12.7109375" bestFit="1" customWidth="1"/>
    <col min="11" max="11" width="7.42578125" customWidth="1"/>
  </cols>
  <sheetData>
    <row r="1" spans="1:19" s="6" customFormat="1" ht="24" customHeight="1" x14ac:dyDescent="0.25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5"/>
      <c r="N1" s="5"/>
      <c r="O1" s="5"/>
      <c r="P1" s="5"/>
      <c r="Q1" s="5"/>
      <c r="R1" s="5"/>
      <c r="S1" s="5"/>
    </row>
    <row r="2" spans="1:19" ht="36.75" x14ac:dyDescent="0.25">
      <c r="A2" s="7" t="s">
        <v>9</v>
      </c>
      <c r="B2" s="7" t="s">
        <v>10</v>
      </c>
      <c r="C2" s="7" t="s">
        <v>11</v>
      </c>
      <c r="D2" s="7" t="s">
        <v>5</v>
      </c>
      <c r="E2" s="7" t="s">
        <v>12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17</v>
      </c>
      <c r="K2" s="7" t="s">
        <v>18</v>
      </c>
      <c r="L2" s="7" t="s">
        <v>19</v>
      </c>
      <c r="M2" s="1"/>
      <c r="N2" s="1"/>
      <c r="O2" s="1"/>
      <c r="P2" s="1"/>
      <c r="Q2" s="1"/>
      <c r="R2" s="1"/>
      <c r="S2" s="1"/>
    </row>
    <row r="3" spans="1:19" x14ac:dyDescent="0.25">
      <c r="A3" s="2">
        <v>140500</v>
      </c>
      <c r="B3" s="2" t="s">
        <v>20</v>
      </c>
      <c r="C3" s="2">
        <v>469</v>
      </c>
      <c r="D3" s="3">
        <v>0</v>
      </c>
      <c r="E3" s="3">
        <v>1.0109801329999999</v>
      </c>
      <c r="F3" s="3">
        <v>0.988998983</v>
      </c>
      <c r="G3" s="4">
        <v>100000</v>
      </c>
      <c r="H3" s="2">
        <v>1.7351133329999999</v>
      </c>
      <c r="I3" s="2">
        <v>1.01</v>
      </c>
      <c r="J3" s="2">
        <v>21363.870439999999</v>
      </c>
      <c r="K3" s="2">
        <v>0.93076999999999999</v>
      </c>
      <c r="L3" s="2">
        <v>0.03</v>
      </c>
      <c r="M3" s="1"/>
      <c r="N3" s="1"/>
      <c r="O3" s="1"/>
      <c r="P3" s="1"/>
      <c r="Q3" s="1"/>
      <c r="R3" s="1"/>
      <c r="S3" s="1"/>
    </row>
    <row r="4" spans="1:19" x14ac:dyDescent="0.25">
      <c r="A4" s="2">
        <v>140500</v>
      </c>
      <c r="B4" s="2" t="s">
        <v>20</v>
      </c>
      <c r="C4" s="2">
        <v>469</v>
      </c>
      <c r="D4" s="3">
        <v>1</v>
      </c>
      <c r="E4" s="3">
        <v>1.019427565</v>
      </c>
      <c r="F4" s="3">
        <v>1.0117582140000001</v>
      </c>
      <c r="G4" s="4">
        <v>100000</v>
      </c>
      <c r="H4" s="2">
        <v>2.4679075699999999</v>
      </c>
      <c r="I4" s="2">
        <v>1.01</v>
      </c>
      <c r="J4" s="2">
        <v>21363.870439999999</v>
      </c>
      <c r="K4" s="2">
        <v>0.93076999999999999</v>
      </c>
      <c r="L4" s="2">
        <v>0.03</v>
      </c>
      <c r="M4" s="1"/>
      <c r="N4" s="1"/>
      <c r="O4" s="1"/>
      <c r="P4" s="1"/>
      <c r="Q4" s="1"/>
      <c r="R4" s="1"/>
      <c r="S4" s="1"/>
    </row>
    <row r="5" spans="1:19" x14ac:dyDescent="0.25">
      <c r="A5" s="2">
        <v>140500</v>
      </c>
      <c r="B5" s="2" t="s">
        <v>20</v>
      </c>
      <c r="C5" s="2">
        <v>470</v>
      </c>
      <c r="D5" s="3">
        <v>0</v>
      </c>
      <c r="E5" s="3">
        <v>0.99921937500000002</v>
      </c>
      <c r="F5" s="3">
        <v>0.98342664999999996</v>
      </c>
      <c r="G5" s="4">
        <v>100000</v>
      </c>
      <c r="H5" s="2">
        <v>1</v>
      </c>
      <c r="I5" s="2">
        <v>1.01</v>
      </c>
      <c r="J5" s="2">
        <v>21363.870439999999</v>
      </c>
      <c r="K5" s="2">
        <v>0.93076999999999999</v>
      </c>
      <c r="L5" s="2">
        <v>0.03</v>
      </c>
      <c r="M5" s="1"/>
      <c r="N5" s="1"/>
      <c r="O5" s="1"/>
      <c r="P5" s="1"/>
      <c r="Q5" s="1"/>
      <c r="R5" s="1"/>
      <c r="S5" s="1"/>
    </row>
    <row r="6" spans="1:19" x14ac:dyDescent="0.25">
      <c r="A6" s="10">
        <v>140500</v>
      </c>
      <c r="B6" s="10" t="s">
        <v>20</v>
      </c>
      <c r="C6" s="10">
        <v>470</v>
      </c>
      <c r="D6" s="11">
        <v>1</v>
      </c>
      <c r="E6" s="11">
        <v>1.0284431890000001</v>
      </c>
      <c r="F6" s="11">
        <v>1.004853285</v>
      </c>
      <c r="G6" s="12">
        <v>100000</v>
      </c>
      <c r="H6" s="10">
        <v>1.8452378469999999</v>
      </c>
      <c r="I6" s="10">
        <v>1.01</v>
      </c>
      <c r="J6" s="10">
        <v>21363.870439999999</v>
      </c>
      <c r="K6" s="10">
        <v>0.93076999999999999</v>
      </c>
      <c r="L6" s="10">
        <v>0.03</v>
      </c>
      <c r="M6" s="1"/>
      <c r="N6" s="1"/>
      <c r="O6" s="1"/>
      <c r="P6" s="1"/>
      <c r="Q6" s="1"/>
      <c r="R6" s="1"/>
      <c r="S6" s="1"/>
    </row>
    <row r="7" spans="1:19" x14ac:dyDescent="0.25">
      <c r="A7" s="8" t="s">
        <v>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</sheetData>
  <mergeCells count="1">
    <mergeCell ref="A1:L1"/>
  </mergeCells>
  <pageMargins left="0.7" right="0.7" top="0.75" bottom="0.75" header="0.3" footer="0.3"/>
  <pageSetup orientation="landscape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sqref="A1:B1"/>
    </sheetView>
  </sheetViews>
  <sheetFormatPr defaultRowHeight="12" x14ac:dyDescent="0.2"/>
  <cols>
    <col min="1" max="2" width="15.42578125" style="2" customWidth="1"/>
    <col min="3" max="6" width="9.140625" style="2"/>
    <col min="7" max="7" width="14" style="2" bestFit="1" customWidth="1"/>
    <col min="8" max="8" width="12.85546875" style="2" customWidth="1"/>
    <col min="9" max="9" width="13.85546875" style="2" customWidth="1"/>
    <col min="10" max="10" width="12.140625" style="2" customWidth="1"/>
    <col min="11" max="11" width="12" style="2" customWidth="1"/>
    <col min="12" max="14" width="9.140625" style="2"/>
    <col min="15" max="15" width="11.5703125" style="2" customWidth="1"/>
    <col min="16" max="16" width="12.28515625" style="2" customWidth="1"/>
    <col min="17" max="16384" width="9.140625" style="2"/>
  </cols>
  <sheetData>
    <row r="1" spans="1:9" s="6" customFormat="1" ht="24" customHeight="1" x14ac:dyDescent="0.25">
      <c r="A1" s="17" t="s">
        <v>49</v>
      </c>
      <c r="B1" s="17"/>
      <c r="C1" s="5"/>
      <c r="D1" s="5"/>
      <c r="E1" s="5"/>
      <c r="F1" s="5"/>
      <c r="G1" s="5"/>
      <c r="H1" s="5"/>
      <c r="I1" s="5"/>
    </row>
    <row r="2" spans="1:9" customFormat="1" ht="15" x14ac:dyDescent="0.25">
      <c r="A2" s="7" t="s">
        <v>30</v>
      </c>
      <c r="B2" s="7" t="s">
        <v>31</v>
      </c>
      <c r="C2" s="1"/>
      <c r="D2" s="1"/>
      <c r="E2" s="1"/>
      <c r="F2" s="1"/>
      <c r="G2" s="1"/>
      <c r="H2" s="1"/>
      <c r="I2" s="1"/>
    </row>
    <row r="3" spans="1:9" x14ac:dyDescent="0.2">
      <c r="A3" s="11">
        <f>'Step VI Wage Factors'!B3</f>
        <v>19884.849689438797</v>
      </c>
      <c r="B3" s="11">
        <f>A3*(1-'Supplemental File Data'!L3)</f>
        <v>19288.304198755632</v>
      </c>
    </row>
    <row r="4" spans="1:9" x14ac:dyDescent="0.2">
      <c r="A4" s="8" t="s">
        <v>39</v>
      </c>
      <c r="B4" s="3"/>
    </row>
    <row r="5" spans="1:9" x14ac:dyDescent="0.2">
      <c r="A5" s="3"/>
      <c r="B5" s="3"/>
    </row>
    <row r="6" spans="1:9" x14ac:dyDescent="0.2">
      <c r="A6" s="3"/>
      <c r="B6" s="3"/>
    </row>
    <row r="7" spans="1:9" x14ac:dyDescent="0.2">
      <c r="A7" s="3"/>
      <c r="B7" s="3"/>
    </row>
    <row r="8" spans="1:9" x14ac:dyDescent="0.2">
      <c r="A8" s="3"/>
      <c r="B8" s="3"/>
    </row>
    <row r="9" spans="1:9" x14ac:dyDescent="0.2">
      <c r="A9" s="3"/>
      <c r="B9" s="3"/>
    </row>
    <row r="10" spans="1:9" x14ac:dyDescent="0.2">
      <c r="A10" s="3"/>
      <c r="B10" s="3"/>
    </row>
    <row r="11" spans="1:9" x14ac:dyDescent="0.2">
      <c r="A11" s="3"/>
      <c r="B11" s="3"/>
    </row>
    <row r="12" spans="1:9" x14ac:dyDescent="0.2">
      <c r="A12" s="3"/>
      <c r="B12" s="3"/>
    </row>
  </sheetData>
  <mergeCells count="1">
    <mergeCell ref="A1:B1"/>
  </mergeCells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/>
  </sheetViews>
  <sheetFormatPr defaultRowHeight="12" x14ac:dyDescent="0.2"/>
  <cols>
    <col min="1" max="1" width="23.28515625" style="2" customWidth="1"/>
    <col min="2" max="16384" width="9.140625" style="2"/>
  </cols>
  <sheetData>
    <row r="1" spans="1:8" s="6" customFormat="1" ht="57" x14ac:dyDescent="0.25">
      <c r="A1" s="16" t="s">
        <v>50</v>
      </c>
      <c r="B1" s="5"/>
      <c r="C1" s="5"/>
      <c r="D1" s="5"/>
      <c r="E1" s="5"/>
      <c r="F1" s="5"/>
      <c r="G1" s="5"/>
      <c r="H1" s="5"/>
    </row>
    <row r="2" spans="1:8" customFormat="1" ht="15" x14ac:dyDescent="0.25">
      <c r="A2" s="7" t="s">
        <v>32</v>
      </c>
      <c r="B2" s="1"/>
      <c r="C2" s="1"/>
      <c r="D2" s="1"/>
      <c r="E2" s="1"/>
      <c r="F2" s="1"/>
      <c r="G2" s="1"/>
      <c r="H2" s="1"/>
    </row>
    <row r="3" spans="1:8" x14ac:dyDescent="0.2">
      <c r="A3" s="13">
        <f>'Step VII Discounted Payments'!B3*'Supplemental File Data'!H3</f>
        <v>33467.393786220775</v>
      </c>
    </row>
    <row r="4" spans="1:8" x14ac:dyDescent="0.2">
      <c r="A4" s="13">
        <f>'Step VII Discounted Payments'!B3*'Supplemental File Data'!H4</f>
        <v>47601.751944571806</v>
      </c>
    </row>
    <row r="5" spans="1:8" x14ac:dyDescent="0.2">
      <c r="A5" s="13">
        <f>'Step VII Discounted Payments'!B3*'Supplemental File Data'!H5</f>
        <v>19288.304198755632</v>
      </c>
    </row>
    <row r="6" spans="1:8" x14ac:dyDescent="0.2">
      <c r="A6" s="15">
        <f>'Step VII Discounted Payments'!B3*'Supplemental File Data'!H6</f>
        <v>35591.508911992903</v>
      </c>
    </row>
    <row r="7" spans="1:8" x14ac:dyDescent="0.2">
      <c r="A7" s="8" t="s">
        <v>39</v>
      </c>
    </row>
    <row r="8" spans="1:8" x14ac:dyDescent="0.2">
      <c r="A8" s="14"/>
    </row>
  </sheetData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sqref="A1:E1"/>
    </sheetView>
  </sheetViews>
  <sheetFormatPr defaultRowHeight="15" x14ac:dyDescent="0.25"/>
  <cols>
    <col min="3" max="3" width="10" bestFit="1" customWidth="1"/>
    <col min="4" max="4" width="12.28515625" bestFit="1" customWidth="1"/>
    <col min="5" max="5" width="16.85546875" bestFit="1" customWidth="1"/>
  </cols>
  <sheetData>
    <row r="1" spans="1:12" s="6" customFormat="1" ht="24" customHeight="1" x14ac:dyDescent="0.25">
      <c r="A1" s="17" t="s">
        <v>41</v>
      </c>
      <c r="B1" s="17"/>
      <c r="C1" s="17"/>
      <c r="D1" s="17"/>
      <c r="E1" s="17"/>
      <c r="F1" s="5"/>
      <c r="G1" s="5"/>
      <c r="H1" s="5"/>
      <c r="I1" s="5"/>
      <c r="J1" s="5"/>
      <c r="K1" s="5"/>
      <c r="L1" s="5"/>
    </row>
    <row r="2" spans="1:12" x14ac:dyDescent="0.25">
      <c r="A2" s="7" t="s">
        <v>9</v>
      </c>
      <c r="B2" s="7" t="s">
        <v>11</v>
      </c>
      <c r="C2" s="7" t="s">
        <v>5</v>
      </c>
      <c r="D2" s="7" t="s">
        <v>23</v>
      </c>
      <c r="E2" s="7" t="s">
        <v>24</v>
      </c>
      <c r="F2" s="1"/>
      <c r="G2" s="1"/>
      <c r="H2" s="1"/>
      <c r="I2" s="1"/>
      <c r="J2" s="1"/>
      <c r="K2" s="1"/>
      <c r="L2" s="1"/>
    </row>
    <row r="3" spans="1:12" x14ac:dyDescent="0.25">
      <c r="A3" s="2">
        <v>140500</v>
      </c>
      <c r="B3" s="2">
        <v>469</v>
      </c>
      <c r="C3" s="2">
        <v>0</v>
      </c>
      <c r="D3" s="2" t="s">
        <v>20</v>
      </c>
      <c r="E3" s="2">
        <v>1</v>
      </c>
      <c r="F3" s="1"/>
      <c r="G3" s="1"/>
      <c r="H3" s="1"/>
      <c r="I3" s="1"/>
      <c r="J3" s="1"/>
      <c r="K3" s="1"/>
      <c r="L3" s="1"/>
    </row>
    <row r="4" spans="1:12" x14ac:dyDescent="0.25">
      <c r="A4" s="2">
        <v>140500</v>
      </c>
      <c r="B4" s="2">
        <v>469</v>
      </c>
      <c r="C4" s="2">
        <v>1</v>
      </c>
      <c r="D4" s="2" t="s">
        <v>20</v>
      </c>
      <c r="E4" s="2">
        <v>1</v>
      </c>
      <c r="F4" s="1"/>
      <c r="G4" s="1"/>
      <c r="H4" s="1"/>
      <c r="I4" s="1"/>
      <c r="J4" s="1"/>
      <c r="K4" s="1"/>
      <c r="L4" s="1"/>
    </row>
    <row r="5" spans="1:12" x14ac:dyDescent="0.25">
      <c r="A5" s="2">
        <v>140500</v>
      </c>
      <c r="B5" s="2">
        <v>470</v>
      </c>
      <c r="C5" s="2">
        <v>0</v>
      </c>
      <c r="D5" s="2" t="s">
        <v>20</v>
      </c>
      <c r="E5" s="2">
        <v>2</v>
      </c>
      <c r="F5" s="1"/>
      <c r="G5" s="1"/>
      <c r="H5" s="1"/>
      <c r="I5" s="1"/>
      <c r="J5" s="1"/>
      <c r="K5" s="1"/>
      <c r="L5" s="1"/>
    </row>
    <row r="6" spans="1:12" x14ac:dyDescent="0.25">
      <c r="A6" s="10">
        <v>140500</v>
      </c>
      <c r="B6" s="10">
        <v>470</v>
      </c>
      <c r="C6" s="10">
        <v>1</v>
      </c>
      <c r="D6" s="10" t="s">
        <v>20</v>
      </c>
      <c r="E6" s="10">
        <v>2</v>
      </c>
      <c r="F6" s="1"/>
      <c r="G6" s="1"/>
      <c r="H6" s="1"/>
      <c r="I6" s="1"/>
      <c r="J6" s="1"/>
      <c r="K6" s="1"/>
      <c r="L6" s="1"/>
    </row>
    <row r="7" spans="1:12" x14ac:dyDescent="0.25">
      <c r="A7" s="8" t="s">
        <v>39</v>
      </c>
      <c r="B7" s="2"/>
      <c r="C7" s="2"/>
      <c r="D7" s="2"/>
      <c r="E7" s="2"/>
      <c r="F7" s="1"/>
      <c r="G7" s="1"/>
      <c r="H7" s="1"/>
      <c r="I7" s="1"/>
      <c r="J7" s="1"/>
      <c r="K7" s="1"/>
      <c r="L7" s="1"/>
    </row>
    <row r="8" spans="1:12" x14ac:dyDescent="0.25">
      <c r="A8" s="2"/>
      <c r="B8" s="2"/>
      <c r="C8" s="2"/>
      <c r="D8" s="2"/>
      <c r="E8" s="2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1">
    <mergeCell ref="A1:E1"/>
  </mergeCells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sqref="A1:I1"/>
    </sheetView>
  </sheetViews>
  <sheetFormatPr defaultRowHeight="15" x14ac:dyDescent="0.25"/>
  <cols>
    <col min="1" max="1" width="9.28515625" customWidth="1"/>
    <col min="2" max="2" width="10.140625" bestFit="1" customWidth="1"/>
    <col min="3" max="3" width="14.28515625" customWidth="1"/>
    <col min="4" max="4" width="10.140625" customWidth="1"/>
    <col min="5" max="5" width="9.28515625" customWidth="1"/>
    <col min="6" max="6" width="10.140625" bestFit="1" customWidth="1"/>
    <col min="7" max="7" width="16.7109375" customWidth="1"/>
    <col min="8" max="8" width="17" customWidth="1"/>
    <col min="9" max="9" width="10.42578125" bestFit="1" customWidth="1"/>
  </cols>
  <sheetData>
    <row r="1" spans="1:15" s="6" customFormat="1" ht="24" customHeight="1" x14ac:dyDescent="0.25">
      <c r="A1" s="17" t="s">
        <v>42</v>
      </c>
      <c r="B1" s="17"/>
      <c r="C1" s="17"/>
      <c r="D1" s="17"/>
      <c r="E1" s="17"/>
      <c r="F1" s="17"/>
      <c r="G1" s="17"/>
      <c r="H1" s="17"/>
      <c r="I1" s="17"/>
      <c r="J1" s="5"/>
      <c r="K1" s="5"/>
      <c r="L1" s="5"/>
      <c r="M1" s="5"/>
      <c r="N1" s="5"/>
      <c r="O1" s="5"/>
    </row>
    <row r="2" spans="1:1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"/>
      <c r="K2" s="1"/>
      <c r="L2" s="1"/>
      <c r="M2" s="1"/>
      <c r="N2" s="1"/>
      <c r="O2" s="1"/>
    </row>
    <row r="3" spans="1:15" x14ac:dyDescent="0.25">
      <c r="A3" s="2">
        <v>4</v>
      </c>
      <c r="B3" s="2">
        <v>91532069</v>
      </c>
      <c r="C3" s="2" t="s">
        <v>33</v>
      </c>
      <c r="D3" s="2">
        <v>140500</v>
      </c>
      <c r="E3" s="2">
        <v>470</v>
      </c>
      <c r="F3" s="2">
        <v>0</v>
      </c>
      <c r="G3" s="2">
        <v>41168</v>
      </c>
      <c r="H3" s="2">
        <v>41171</v>
      </c>
      <c r="I3" s="2">
        <v>47007</v>
      </c>
      <c r="J3" s="2"/>
      <c r="K3" s="1"/>
      <c r="L3" s="1"/>
      <c r="M3" s="1"/>
      <c r="N3" s="1"/>
      <c r="O3" s="1"/>
    </row>
    <row r="4" spans="1:15" x14ac:dyDescent="0.25">
      <c r="A4" s="2">
        <v>1</v>
      </c>
      <c r="B4" s="2">
        <v>98534583</v>
      </c>
      <c r="C4" s="2" t="s">
        <v>34</v>
      </c>
      <c r="D4" s="2">
        <v>140500</v>
      </c>
      <c r="E4" s="2">
        <v>470</v>
      </c>
      <c r="F4" s="2">
        <v>0</v>
      </c>
      <c r="G4" s="2">
        <v>41059</v>
      </c>
      <c r="H4" s="2">
        <v>41062</v>
      </c>
      <c r="I4" s="2">
        <v>18865.28</v>
      </c>
      <c r="J4" s="2"/>
      <c r="K4" s="1"/>
      <c r="L4" s="1"/>
      <c r="M4" s="1"/>
      <c r="N4" s="1"/>
      <c r="O4" s="1"/>
    </row>
    <row r="5" spans="1:15" x14ac:dyDescent="0.25">
      <c r="A5" s="2">
        <v>6</v>
      </c>
      <c r="B5" s="2">
        <v>93558937</v>
      </c>
      <c r="C5" s="2" t="s">
        <v>35</v>
      </c>
      <c r="D5" s="2">
        <v>140500</v>
      </c>
      <c r="E5" s="2">
        <v>470</v>
      </c>
      <c r="F5" s="2">
        <v>1</v>
      </c>
      <c r="G5" s="2">
        <v>40946</v>
      </c>
      <c r="H5" s="2">
        <v>40950</v>
      </c>
      <c r="I5" s="2">
        <v>53036.15</v>
      </c>
      <c r="J5" s="2"/>
      <c r="K5" s="1"/>
      <c r="L5" s="1"/>
      <c r="M5" s="1"/>
      <c r="N5" s="1"/>
      <c r="O5" s="1"/>
    </row>
    <row r="6" spans="1:15" x14ac:dyDescent="0.25">
      <c r="A6" s="2">
        <v>3</v>
      </c>
      <c r="B6" s="2">
        <v>97174952</v>
      </c>
      <c r="C6" s="2" t="s">
        <v>36</v>
      </c>
      <c r="D6" s="2">
        <v>140500</v>
      </c>
      <c r="E6" s="2">
        <v>469</v>
      </c>
      <c r="F6" s="2">
        <v>0</v>
      </c>
      <c r="G6" s="2">
        <v>41689</v>
      </c>
      <c r="H6" s="2">
        <v>41694</v>
      </c>
      <c r="I6" s="2">
        <v>104494.76</v>
      </c>
      <c r="J6" s="2"/>
      <c r="K6" s="1"/>
      <c r="L6" s="1"/>
      <c r="M6" s="1"/>
      <c r="N6" s="1"/>
      <c r="O6" s="1"/>
    </row>
    <row r="7" spans="1:15" x14ac:dyDescent="0.25">
      <c r="A7" s="2">
        <v>2</v>
      </c>
      <c r="B7" s="2">
        <v>97517830</v>
      </c>
      <c r="C7" s="2" t="s">
        <v>37</v>
      </c>
      <c r="D7" s="2">
        <v>140500</v>
      </c>
      <c r="E7" s="2">
        <v>469</v>
      </c>
      <c r="F7" s="2">
        <v>1</v>
      </c>
      <c r="G7" s="2">
        <v>41532</v>
      </c>
      <c r="H7" s="2">
        <v>41535</v>
      </c>
      <c r="I7" s="2">
        <v>56875.34</v>
      </c>
      <c r="J7" s="2"/>
      <c r="K7" s="1"/>
      <c r="L7" s="1"/>
      <c r="M7" s="1"/>
      <c r="N7" s="1"/>
      <c r="O7" s="1"/>
    </row>
    <row r="8" spans="1:15" x14ac:dyDescent="0.25">
      <c r="A8" s="10">
        <v>5</v>
      </c>
      <c r="B8" s="10">
        <v>93231058</v>
      </c>
      <c r="C8" s="10" t="s">
        <v>38</v>
      </c>
      <c r="D8" s="10">
        <v>140500</v>
      </c>
      <c r="E8" s="10">
        <v>470</v>
      </c>
      <c r="F8" s="10">
        <v>1</v>
      </c>
      <c r="G8" s="10">
        <v>41679</v>
      </c>
      <c r="H8" s="10">
        <v>41683</v>
      </c>
      <c r="I8" s="10">
        <v>63761.64</v>
      </c>
      <c r="J8" s="2"/>
      <c r="K8" s="1"/>
      <c r="L8" s="1"/>
      <c r="M8" s="1"/>
      <c r="N8" s="1"/>
      <c r="O8" s="1"/>
    </row>
    <row r="9" spans="1:15" x14ac:dyDescent="0.25">
      <c r="A9" s="8" t="s">
        <v>39</v>
      </c>
      <c r="B9" s="2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  <c r="M10" s="1"/>
      <c r="N10" s="1"/>
      <c r="O10" s="1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</sheetData>
  <mergeCells count="1">
    <mergeCell ref="A1:I1"/>
  </mergeCells>
  <pageMargins left="0.7" right="0.7" top="0.75" bottom="0.75" header="0.3" footer="0.3"/>
  <pageSetup orientation="landscape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B2" sqref="B2"/>
    </sheetView>
  </sheetViews>
  <sheetFormatPr defaultRowHeight="12" x14ac:dyDescent="0.2"/>
  <cols>
    <col min="1" max="1" width="26" style="2" customWidth="1"/>
    <col min="2" max="6" width="9.140625" style="2"/>
    <col min="7" max="7" width="18.28515625" style="2" customWidth="1"/>
    <col min="8" max="16384" width="9.140625" style="2"/>
  </cols>
  <sheetData>
    <row r="1" spans="1:8" s="6" customFormat="1" ht="24" customHeight="1" x14ac:dyDescent="0.25">
      <c r="A1" s="9" t="s">
        <v>43</v>
      </c>
      <c r="B1" s="5"/>
      <c r="C1" s="5"/>
      <c r="D1" s="5"/>
      <c r="E1" s="5"/>
      <c r="F1" s="5"/>
      <c r="G1" s="5"/>
      <c r="H1" s="5"/>
    </row>
    <row r="2" spans="1:8" customFormat="1" ht="15" x14ac:dyDescent="0.25">
      <c r="A2" s="7" t="s">
        <v>21</v>
      </c>
      <c r="B2" s="1"/>
      <c r="C2" s="1"/>
      <c r="D2" s="1"/>
      <c r="E2" s="1"/>
      <c r="F2" s="1"/>
      <c r="G2" s="1"/>
      <c r="H2" s="1"/>
    </row>
    <row r="3" spans="1:8" x14ac:dyDescent="0.2">
      <c r="A3" s="3">
        <f>'Episode Summary File'!I3*'Supplemental File Data'!F5</f>
        <v>46227.936536549998</v>
      </c>
    </row>
    <row r="4" spans="1:8" x14ac:dyDescent="0.2">
      <c r="A4" s="3">
        <f>'Episode Summary File'!I4*'Supplemental File Data'!E5</f>
        <v>18850.553290799999</v>
      </c>
    </row>
    <row r="5" spans="1:8" x14ac:dyDescent="0.2">
      <c r="A5" s="3">
        <f>'Episode Summary File'!I5*'Supplemental File Data'!E6</f>
        <v>54544.66723828236</v>
      </c>
    </row>
    <row r="6" spans="1:8" x14ac:dyDescent="0.2">
      <c r="A6" s="3">
        <f>'Episode Summary File'!I6*1</f>
        <v>104494.76</v>
      </c>
    </row>
    <row r="7" spans="1:8" x14ac:dyDescent="0.2">
      <c r="A7" s="3">
        <f>'Episode Summary File'!I7*'Supplemental File Data'!F4</f>
        <v>57544.092419042761</v>
      </c>
    </row>
    <row r="8" spans="1:8" x14ac:dyDescent="0.2">
      <c r="A8" s="11">
        <f>'Episode Summary File'!I8*1</f>
        <v>63761.64</v>
      </c>
    </row>
    <row r="9" spans="1:8" x14ac:dyDescent="0.2">
      <c r="A9" s="8" t="s">
        <v>39</v>
      </c>
    </row>
    <row r="10" spans="1:8" x14ac:dyDescent="0.2">
      <c r="A10" s="3"/>
    </row>
    <row r="11" spans="1:8" x14ac:dyDescent="0.2">
      <c r="A11" s="3"/>
    </row>
    <row r="12" spans="1:8" x14ac:dyDescent="0.2">
      <c r="A12" s="3"/>
    </row>
    <row r="13" spans="1:8" x14ac:dyDescent="0.2">
      <c r="A13" s="3"/>
    </row>
    <row r="14" spans="1:8" x14ac:dyDescent="0.2">
      <c r="A14" s="3"/>
    </row>
    <row r="15" spans="1:8" x14ac:dyDescent="0.2">
      <c r="A15" s="3"/>
    </row>
    <row r="16" spans="1:8" x14ac:dyDescent="0.2">
      <c r="A16" s="3"/>
    </row>
    <row r="17" spans="1:1" x14ac:dyDescent="0.2">
      <c r="A17" s="3"/>
    </row>
    <row r="18" spans="1:1" x14ac:dyDescent="0.2">
      <c r="A18" s="3"/>
    </row>
  </sheetData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sqref="A1:B1"/>
    </sheetView>
  </sheetViews>
  <sheetFormatPr defaultRowHeight="12" x14ac:dyDescent="0.2"/>
  <cols>
    <col min="1" max="2" width="22.140625" style="2" customWidth="1"/>
    <col min="3" max="3" width="13.5703125" style="2" bestFit="1" customWidth="1"/>
    <col min="4" max="7" width="9.140625" style="2"/>
    <col min="8" max="8" width="18.28515625" style="2" customWidth="1"/>
    <col min="9" max="9" width="13.85546875" style="2" customWidth="1"/>
    <col min="10" max="16384" width="9.140625" style="2"/>
  </cols>
  <sheetData>
    <row r="1" spans="1:9" s="6" customFormat="1" ht="24" customHeight="1" x14ac:dyDescent="0.25">
      <c r="A1" s="17" t="s">
        <v>44</v>
      </c>
      <c r="B1" s="17"/>
      <c r="C1" s="5"/>
      <c r="D1" s="5"/>
      <c r="E1" s="5"/>
      <c r="F1" s="5"/>
      <c r="G1" s="5"/>
      <c r="H1" s="5"/>
      <c r="I1" s="5"/>
    </row>
    <row r="2" spans="1:9" customFormat="1" ht="15" x14ac:dyDescent="0.25">
      <c r="A2" s="7" t="s">
        <v>21</v>
      </c>
      <c r="B2" s="7" t="s">
        <v>22</v>
      </c>
      <c r="C2" s="1"/>
      <c r="D2" s="1"/>
      <c r="E2" s="1"/>
      <c r="F2" s="1"/>
      <c r="G2" s="1"/>
      <c r="H2" s="1"/>
      <c r="I2" s="1"/>
    </row>
    <row r="3" spans="1:9" x14ac:dyDescent="0.2">
      <c r="A3" s="3">
        <f>'Step I Trending Episodes'!A3</f>
        <v>46227.936536549998</v>
      </c>
      <c r="B3" s="3">
        <f t="shared" ref="B3:B8" si="0">IF(A3&gt;100000,100000,A3)</f>
        <v>46227.936536549998</v>
      </c>
    </row>
    <row r="4" spans="1:9" x14ac:dyDescent="0.2">
      <c r="A4" s="3">
        <f>'Step I Trending Episodes'!A4</f>
        <v>18850.553290799999</v>
      </c>
      <c r="B4" s="3">
        <f t="shared" si="0"/>
        <v>18850.553290799999</v>
      </c>
    </row>
    <row r="5" spans="1:9" x14ac:dyDescent="0.2">
      <c r="A5" s="3">
        <f>'Step I Trending Episodes'!A5</f>
        <v>54544.66723828236</v>
      </c>
      <c r="B5" s="3">
        <f t="shared" si="0"/>
        <v>54544.66723828236</v>
      </c>
    </row>
    <row r="6" spans="1:9" x14ac:dyDescent="0.2">
      <c r="A6" s="3">
        <f>'Step I Trending Episodes'!A6</f>
        <v>104494.76</v>
      </c>
      <c r="B6" s="3">
        <f t="shared" si="0"/>
        <v>100000</v>
      </c>
    </row>
    <row r="7" spans="1:9" x14ac:dyDescent="0.2">
      <c r="A7" s="3">
        <f>'Step I Trending Episodes'!A7</f>
        <v>57544.092419042761</v>
      </c>
      <c r="B7" s="3">
        <f t="shared" si="0"/>
        <v>57544.092419042761</v>
      </c>
    </row>
    <row r="8" spans="1:9" x14ac:dyDescent="0.2">
      <c r="A8" s="11">
        <f>'Step I Trending Episodes'!A8</f>
        <v>63761.64</v>
      </c>
      <c r="B8" s="11">
        <f t="shared" si="0"/>
        <v>63761.64</v>
      </c>
    </row>
    <row r="9" spans="1:9" x14ac:dyDescent="0.2">
      <c r="A9" s="8" t="s">
        <v>39</v>
      </c>
      <c r="B9" s="3"/>
    </row>
    <row r="10" spans="1:9" x14ac:dyDescent="0.2">
      <c r="A10" s="3"/>
      <c r="B10" s="3"/>
    </row>
    <row r="11" spans="1:9" x14ac:dyDescent="0.2">
      <c r="A11" s="3"/>
      <c r="B11" s="3"/>
    </row>
    <row r="12" spans="1:9" x14ac:dyDescent="0.2">
      <c r="A12" s="3"/>
      <c r="B12" s="3"/>
    </row>
    <row r="13" spans="1:9" x14ac:dyDescent="0.2">
      <c r="A13" s="3"/>
      <c r="B13" s="3"/>
    </row>
  </sheetData>
  <mergeCells count="1">
    <mergeCell ref="A1:B1"/>
  </mergeCells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workbookViewId="0">
      <selection sqref="A1:C1"/>
    </sheetView>
  </sheetViews>
  <sheetFormatPr defaultRowHeight="12" x14ac:dyDescent="0.2"/>
  <cols>
    <col min="1" max="1" width="9.140625" style="2"/>
    <col min="2" max="2" width="12" style="2" bestFit="1" customWidth="1"/>
    <col min="3" max="3" width="11" style="2" bestFit="1" customWidth="1"/>
    <col min="4" max="4" width="13.5703125" style="2" bestFit="1" customWidth="1"/>
    <col min="5" max="8" width="9.140625" style="2"/>
    <col min="9" max="9" width="12.85546875" style="2" customWidth="1"/>
    <col min="10" max="10" width="13.85546875" style="2" customWidth="1"/>
    <col min="11" max="11" width="12.140625" style="2" customWidth="1"/>
    <col min="12" max="12" width="12" style="2" customWidth="1"/>
    <col min="13" max="16384" width="9.140625" style="2"/>
  </cols>
  <sheetData>
    <row r="1" spans="1:10" s="6" customFormat="1" ht="24" customHeight="1" x14ac:dyDescent="0.25">
      <c r="A1" s="17" t="s">
        <v>45</v>
      </c>
      <c r="B1" s="17"/>
      <c r="C1" s="17"/>
      <c r="D1" s="5"/>
      <c r="E1" s="5"/>
      <c r="F1" s="5"/>
      <c r="G1" s="5"/>
      <c r="H1" s="5"/>
      <c r="I1" s="5"/>
      <c r="J1" s="5"/>
    </row>
    <row r="2" spans="1:10" customFormat="1" ht="15" x14ac:dyDescent="0.25">
      <c r="A2" s="7" t="s">
        <v>28</v>
      </c>
      <c r="B2" s="7" t="s">
        <v>25</v>
      </c>
      <c r="C2" s="7" t="s">
        <v>26</v>
      </c>
      <c r="D2" s="1"/>
      <c r="E2" s="1"/>
      <c r="F2" s="1"/>
      <c r="G2" s="1"/>
      <c r="H2" s="1"/>
      <c r="I2" s="1"/>
      <c r="J2" s="1"/>
    </row>
    <row r="3" spans="1:10" x14ac:dyDescent="0.2">
      <c r="A3" s="11">
        <f>SUM('Hospital Summary File'!E3:E6)</f>
        <v>6</v>
      </c>
      <c r="B3" s="11">
        <f>A3/(('Hospital Summary File'!E3*'Supplemental File Data'!H3)+('Hospital Summary File'!E4*'Supplemental File Data'!H4)+('Hospital Summary File'!E5*'Supplemental File Data'!H5)+('Hospital Summary File'!E6*'Supplemental File Data'!H6))</f>
        <v>0.60645899467124476</v>
      </c>
      <c r="C3" s="11">
        <f>B3*AVERAGE('Step II Capped Trended Episodes'!B3:B8)</f>
        <v>34459.898595209997</v>
      </c>
    </row>
    <row r="4" spans="1:10" x14ac:dyDescent="0.2">
      <c r="A4" s="8" t="s">
        <v>39</v>
      </c>
      <c r="B4" s="3"/>
      <c r="C4" s="3"/>
    </row>
    <row r="5" spans="1:10" x14ac:dyDescent="0.2">
      <c r="A5" s="3"/>
      <c r="B5" s="3"/>
      <c r="C5" s="3"/>
    </row>
    <row r="6" spans="1:10" x14ac:dyDescent="0.2">
      <c r="A6" s="3"/>
      <c r="B6" s="3"/>
      <c r="C6" s="3"/>
    </row>
    <row r="7" spans="1:10" x14ac:dyDescent="0.2">
      <c r="A7" s="3"/>
      <c r="B7" s="3"/>
      <c r="C7" s="3"/>
    </row>
    <row r="8" spans="1:10" x14ac:dyDescent="0.2">
      <c r="A8" s="3"/>
      <c r="B8" s="3"/>
      <c r="C8" s="3"/>
    </row>
    <row r="9" spans="1:10" x14ac:dyDescent="0.2">
      <c r="A9" s="3"/>
      <c r="B9" s="3"/>
      <c r="C9" s="3"/>
    </row>
  </sheetData>
  <mergeCells count="1">
    <mergeCell ref="A1:C1"/>
  </mergeCells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sqref="A1:B1"/>
    </sheetView>
  </sheetViews>
  <sheetFormatPr defaultRowHeight="12" x14ac:dyDescent="0.2"/>
  <cols>
    <col min="1" max="2" width="16.5703125" style="2" customWidth="1"/>
    <col min="3" max="7" width="9.140625" style="2"/>
    <col min="8" max="8" width="12.85546875" style="2" customWidth="1"/>
    <col min="9" max="9" width="13.85546875" style="2" customWidth="1"/>
    <col min="10" max="10" width="12.140625" style="2" customWidth="1"/>
    <col min="11" max="11" width="12" style="2" customWidth="1"/>
    <col min="12" max="16384" width="9.140625" style="2"/>
  </cols>
  <sheetData>
    <row r="1" spans="1:9" s="6" customFormat="1" ht="24" customHeight="1" x14ac:dyDescent="0.25">
      <c r="A1" s="17" t="s">
        <v>46</v>
      </c>
      <c r="B1" s="17"/>
      <c r="C1" s="5"/>
      <c r="D1" s="5"/>
      <c r="E1" s="5"/>
      <c r="F1" s="5"/>
      <c r="G1" s="5"/>
      <c r="H1" s="5"/>
      <c r="I1" s="5"/>
    </row>
    <row r="2" spans="1:9" customFormat="1" ht="15" x14ac:dyDescent="0.25">
      <c r="A2" s="7" t="s">
        <v>26</v>
      </c>
      <c r="B2" s="7" t="s">
        <v>27</v>
      </c>
      <c r="C2" s="1"/>
      <c r="D2" s="1"/>
      <c r="E2" s="1"/>
      <c r="F2" s="1"/>
      <c r="G2" s="1"/>
      <c r="H2" s="1"/>
      <c r="I2" s="1"/>
    </row>
    <row r="3" spans="1:9" x14ac:dyDescent="0.2">
      <c r="A3" s="11">
        <f>'Step III Pooled Payments'!C3</f>
        <v>34459.898595209997</v>
      </c>
      <c r="B3" s="11">
        <f>A3*'Supplemental File Data'!I3</f>
        <v>34804.497581162097</v>
      </c>
    </row>
    <row r="4" spans="1:9" x14ac:dyDescent="0.2">
      <c r="A4" s="8" t="s">
        <v>39</v>
      </c>
    </row>
  </sheetData>
  <mergeCells count="1">
    <mergeCell ref="A1:B1"/>
  </mergeCells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A2" sqref="A1:B1048576"/>
    </sheetView>
  </sheetViews>
  <sheetFormatPr defaultRowHeight="12" x14ac:dyDescent="0.2"/>
  <cols>
    <col min="1" max="2" width="20.5703125" style="2" customWidth="1"/>
    <col min="3" max="7" width="9.140625" style="2"/>
    <col min="8" max="8" width="12.85546875" style="2" customWidth="1"/>
    <col min="9" max="9" width="13.85546875" style="2" customWidth="1"/>
    <col min="10" max="10" width="12.140625" style="2" customWidth="1"/>
    <col min="11" max="11" width="12" style="2" customWidth="1"/>
    <col min="12" max="16384" width="9.140625" style="2"/>
  </cols>
  <sheetData>
    <row r="1" spans="1:9" s="6" customFormat="1" ht="24" customHeight="1" x14ac:dyDescent="0.25">
      <c r="A1" s="17" t="s">
        <v>47</v>
      </c>
      <c r="B1" s="17"/>
      <c r="C1" s="5"/>
      <c r="D1" s="5"/>
      <c r="E1" s="5"/>
      <c r="F1" s="5"/>
      <c r="G1" s="5"/>
      <c r="H1" s="5"/>
      <c r="I1" s="5"/>
    </row>
    <row r="2" spans="1:9" customFormat="1" ht="15" x14ac:dyDescent="0.25">
      <c r="A2" s="7" t="s">
        <v>27</v>
      </c>
      <c r="B2" s="7" t="s">
        <v>29</v>
      </c>
      <c r="C2" s="1"/>
      <c r="D2" s="1"/>
      <c r="E2" s="1"/>
      <c r="F2" s="1"/>
      <c r="G2" s="1"/>
      <c r="H2" s="1"/>
      <c r="I2" s="1"/>
    </row>
    <row r="3" spans="1:9" x14ac:dyDescent="0.2">
      <c r="A3" s="11">
        <f>'Step IV Updated Payments'!B3</f>
        <v>34804.497581162097</v>
      </c>
      <c r="B3" s="11">
        <f>'Supplemental File Data'!J3</f>
        <v>21363.870439999999</v>
      </c>
    </row>
    <row r="4" spans="1:9" x14ac:dyDescent="0.2">
      <c r="A4" s="8" t="s">
        <v>39</v>
      </c>
    </row>
  </sheetData>
  <mergeCells count="1">
    <mergeCell ref="A1:B1"/>
  </mergeCells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sqref="A1:B1"/>
    </sheetView>
  </sheetViews>
  <sheetFormatPr defaultRowHeight="12" x14ac:dyDescent="0.2"/>
  <cols>
    <col min="1" max="2" width="21.85546875" style="2" customWidth="1"/>
    <col min="3" max="7" width="9.140625" style="2"/>
    <col min="8" max="8" width="12.85546875" style="2" customWidth="1"/>
    <col min="9" max="9" width="13.85546875" style="2" customWidth="1"/>
    <col min="10" max="10" width="12.140625" style="2" customWidth="1"/>
    <col min="11" max="11" width="12" style="2" customWidth="1"/>
    <col min="12" max="14" width="9.140625" style="2"/>
    <col min="15" max="15" width="11" style="2" customWidth="1"/>
    <col min="16" max="16384" width="9.140625" style="2"/>
  </cols>
  <sheetData>
    <row r="1" spans="1:9" s="20" customFormat="1" ht="42.75" customHeight="1" x14ac:dyDescent="0.25">
      <c r="A1" s="18" t="s">
        <v>48</v>
      </c>
      <c r="B1" s="18"/>
      <c r="C1" s="19"/>
      <c r="D1" s="19"/>
      <c r="E1" s="19"/>
      <c r="F1" s="19"/>
      <c r="G1" s="19"/>
      <c r="H1" s="19"/>
      <c r="I1" s="19"/>
    </row>
    <row r="2" spans="1:9" customFormat="1" ht="15" x14ac:dyDescent="0.25">
      <c r="A2" s="7" t="s">
        <v>29</v>
      </c>
      <c r="B2" s="7" t="s">
        <v>30</v>
      </c>
      <c r="C2" s="1"/>
      <c r="D2" s="1"/>
      <c r="E2" s="1"/>
      <c r="F2" s="1"/>
      <c r="G2" s="1"/>
      <c r="H2" s="1"/>
      <c r="I2" s="1"/>
    </row>
    <row r="3" spans="1:9" x14ac:dyDescent="0.2">
      <c r="A3" s="11">
        <f>'Step V Blended Payments'!B3</f>
        <v>21363.870439999999</v>
      </c>
      <c r="B3" s="11">
        <f>A3*'Supplemental File Data'!K3</f>
        <v>19884.849689438797</v>
      </c>
    </row>
    <row r="4" spans="1:9" x14ac:dyDescent="0.2">
      <c r="A4" s="8" t="s">
        <v>39</v>
      </c>
      <c r="B4" s="3"/>
    </row>
  </sheetData>
  <mergeCells count="1">
    <mergeCell ref="A1:B1"/>
  </mergeCells>
  <pageMargins left="0.7" right="0.7" top="0.75" bottom="0.75" header="0.3" footer="0.3"/>
  <pageSetup orientation="portrait" r:id="rId1"/>
  <headerFooter>
    <oddHeader>&amp;L&amp;"Arial,Regular"&amp;8TARGET PRICE CALCULATIONS&amp;R&amp;"Arial,Regular"&amp;8MATHEMATICA POLICY RESEARCH</oddHeader>
    <oddFooter>&amp;C&amp;"Arial,Regular"&amp;8&amp;P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Supplemental File Data</vt:lpstr>
      <vt:lpstr>Hospital Summary File</vt:lpstr>
      <vt:lpstr>Episode Summary File</vt:lpstr>
      <vt:lpstr>Step I Trending Episodes</vt:lpstr>
      <vt:lpstr>Step II Capped Trended Episodes</vt:lpstr>
      <vt:lpstr>Step III Pooled Payments</vt:lpstr>
      <vt:lpstr>Step IV Updated Payments</vt:lpstr>
      <vt:lpstr>Step V Blended Payments</vt:lpstr>
      <vt:lpstr>Step VI Wage Factors</vt:lpstr>
      <vt:lpstr>Step VII Discounted Payments</vt:lpstr>
      <vt:lpstr>Target Prices</vt:lpstr>
      <vt:lpstr>TitleRegion1.A2.A6.10</vt:lpstr>
      <vt:lpstr>TitleRegion1.A2.A8.4</vt:lpstr>
      <vt:lpstr>TitleRegion1.A2.B3.6</vt:lpstr>
      <vt:lpstr>TitleRegion1.A2.B3.7</vt:lpstr>
      <vt:lpstr>TitleRegion1.A2.B3.8</vt:lpstr>
      <vt:lpstr>TitleRegion1.A2.B3.9</vt:lpstr>
      <vt:lpstr>TitleRegion1.A2.B8.5</vt:lpstr>
      <vt:lpstr>TitleRegion1.A2.E6.2</vt:lpstr>
      <vt:lpstr>TitleRegion1.A2.I8.3</vt:lpstr>
      <vt:lpstr>TitleRegion1.A2.L6.1</vt:lpstr>
    </vt:vector>
  </TitlesOfParts>
  <Company>Mathematica,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Target Price Calculations</dc:title>
  <dc:subject>CJR Data Webinar Target Price Calculation Spreadsheet</dc:subject>
  <dc:creator>Mathematica Policy Research</dc:creator>
  <cp:keywords>CJR, Comprehensive Care for Joint Replacement, Target Prices, Claims Data, Episode Summary, Hospital Summary, Regional Summary, Target Price Replication, DRG, 469, 470</cp:keywords>
  <cp:lastModifiedBy>JHegedus</cp:lastModifiedBy>
  <cp:lastPrinted>2016-06-01T15:13:15Z</cp:lastPrinted>
  <dcterms:created xsi:type="dcterms:W3CDTF">2016-05-02T19:37:10Z</dcterms:created>
  <dcterms:modified xsi:type="dcterms:W3CDTF">2016-06-01T15:29:33Z</dcterms:modified>
  <dc:language>English</dc:language>
</cp:coreProperties>
</file>